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'Лист1'!$A$1:$H$85</definedName>
  </definedNames>
  <calcPr fullCalcOnLoad="1"/>
</workbook>
</file>

<file path=xl/sharedStrings.xml><?xml version="1.0" encoding="utf-8"?>
<sst xmlns="http://schemas.openxmlformats.org/spreadsheetml/2006/main" count="136" uniqueCount="136">
  <si>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</si>
  <si>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</si>
  <si>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</si>
  <si>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</si>
  <si>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</si>
  <si>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</si>
  <si>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</si>
  <si>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</si>
  <si>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</si>
  <si>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</si>
  <si>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</si>
  <si>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</si>
  <si>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</si>
  <si>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</si>
  <si>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</si>
  <si>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</si>
  <si>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</si>
  <si>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</si>
  <si>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</si>
  <si>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</si>
  <si>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</si>
  <si>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</si>
  <si>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</si>
  <si>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</si>
  <si>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</si>
  <si>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</si>
  <si>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</si>
  <si>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</si>
  <si>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</si>
  <si>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</si>
  <si>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</si>
  <si>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</si>
  <si>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</si>
  <si>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</si>
  <si>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</si>
  <si>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</si>
  <si>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</si>
  <si>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</si>
  <si>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</si>
  <si>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</si>
  <si>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</si>
  <si>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</si>
  <si>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</si>
  <si>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</si>
  <si>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</si>
  <si>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</si>
  <si>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</si>
  <si>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</si>
  <si>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</si>
  <si>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</si>
  <si>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</si>
  <si>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</si>
  <si>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</si>
  <si>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</si>
  <si>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</si>
  <si>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</si>
  <si>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</si>
  <si>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</si>
  <si>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</si>
  <si>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</si>
  <si>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</si>
  <si>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</si>
  <si>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</si>
  <si>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</si>
  <si>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</si>
  <si>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</si>
  <si>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</si>
  <si>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</si>
  <si>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</si>
  <si>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</si>
  <si>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</si>
  <si>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</si>
  <si>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</si>
  <si>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</si>
  <si>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</si>
  <si>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</si>
  <si>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Гос. пошлина за гос. регистрацию транспортных средств 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</si>
  <si>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</si>
  <si>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</si>
  <si>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</si>
  <si>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</si>
  <si>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</si>
  <si>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</si>
  <si>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</si>
  <si>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</si>
  <si>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</si>
  <si>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</si>
  <si>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</si>
  <si>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</si>
  <si>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</si>
  <si>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</si>
  <si>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</si>
  <si>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</si>
  <si>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</si>
  <si>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</si>
  <si>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</si>
  <si>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</si>
  <si>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</si>
  <si>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Уточненный план на 2012 год</t>
  </si>
  <si>
    <t>отклонение (факт 2012-2011)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</si>
  <si>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</si>
  <si>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</si>
  <si>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</si>
  <si>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</si>
  <si>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</si>
  <si>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</si>
  <si>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</si>
  <si>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</si>
  <si>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</si>
  <si>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</si>
  <si>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</si>
  <si>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</si>
  <si>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</si>
  <si>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</si>
  <si>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</si>
  <si>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</si>
  <si>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</si>
  <si>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</si>
  <si>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</si>
  <si>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</si>
  <si>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</si>
  <si>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</si>
  <si>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</si>
  <si>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</si>
  <si>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</si>
  <si>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</si>
  <si>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</si>
  <si>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</si>
  <si>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</si>
  <si>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Исполнено за 1полугодие 2012 года</t>
  </si>
  <si>
    <t>Исполнено за 1 полугодие 2011 года</t>
  </si>
  <si>
    <t>Отчет об исполнении бюджета муниципального образования "Гагаринский район" Смоленской области за 1 полугодие 2012 года</t>
  </si>
  <si>
    <t>% исполнения за 2012 год</t>
  </si>
  <si>
    <t>% исполнения за 2011 год</t>
  </si>
  <si>
    <t xml:space="preserve"> Начальник финансового управления</t>
  </si>
  <si>
    <t>Т.В.Кудрина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</si>
</sst>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1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0" fontId="2" fillId="0" borderId="1" xfId="0" applyNumberFormat="1" applyFont="1" applyFill="1" applyBorder="1" applyAlignment="1">
      <alignment horizontal="center" vertical="top" wrapText="1"/>
    </xf>
    <xf numFmtId="17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70" fontId="3" fillId="2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70" fontId="3" fillId="3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0" fontId="3" fillId="4" borderId="1" xfId="0" applyNumberFormat="1" applyFont="1" applyFill="1" applyBorder="1" applyAlignment="1">
      <alignment horizontal="center" vertical="top" wrapText="1"/>
    </xf>
    <xf numFmtId="0" fontId="1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170" fontId="3" fillId="5" borderId="1" xfId="0" applyNumberFormat="1" applyFont="1" applyFill="1" applyBorder="1" applyAlignment="1">
      <alignment horizontal="center" vertical="top" wrapText="1"/>
    </xf>
    <xf numFmtId="0" fontId="1" fillId="5" borderId="0" xfId="0" applyFont="1" applyFill="1" applyAlignment="1">
      <alignment/>
    </xf>
    <xf numFmtId="17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70" fontId="3" fillId="4" borderId="1" xfId="0" applyNumberFormat="1" applyFont="1" applyFill="1" applyBorder="1" applyAlignment="1">
      <alignment horizontal="center" vertical="center" wrapText="1"/>
    </xf>
    <xf numFmtId="170" fontId="1" fillId="5" borderId="1" xfId="0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justify"/>
    </xf>
    <xf numFmtId="170" fontId="1" fillId="0" borderId="1" xfId="0" applyNumberFormat="1" applyFont="1" applyBorder="1" applyAlignment="1">
      <alignment horizontal="center" vertical="justify"/>
    </xf>
    <xf numFmtId="170" fontId="9" fillId="0" borderId="1" xfId="0" applyNumberFormat="1" applyFont="1" applyBorder="1" applyAlignment="1">
      <alignment horizontal="center" vertical="justify"/>
    </xf>
    <xf numFmtId="170" fontId="5" fillId="4" borderId="1" xfId="0" applyNumberFormat="1" applyFont="1" applyFill="1" applyBorder="1" applyAlignment="1">
      <alignment horizontal="center" vertical="justify"/>
    </xf>
    <xf numFmtId="170" fontId="3" fillId="0" borderId="2" xfId="0" applyNumberFormat="1" applyFont="1" applyBorder="1" applyAlignment="1">
      <alignment horizontal="center" vertical="top" wrapText="1"/>
    </xf>
    <xf numFmtId="170" fontId="1" fillId="2" borderId="1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5" sqref="B85"/>
    </sheetView>
  </sheetViews>
  <sheetFormatPr defaultColWidth="9.00390625" defaultRowHeight="12.75"/>
  <cols>
    <col min="1" max="1" width="44.875" style="44" customWidth="1"/>
    <col min="2" max="2" width="8.25390625" style="44" customWidth="1"/>
    <col min="3" max="3" width="13.75390625" style="44" customWidth="1"/>
    <col min="4" max="4" width="10.25390625" style="44" customWidth="1"/>
    <col min="5" max="6" width="10.625" style="44" customWidth="1"/>
    <col min="7" max="7" width="10.875" style="44" customWidth="1"/>
    <col min="8" max="8" width="9.125" style="66" customWidth="1"/>
    <col min="9" max="16384" width="9.125" style="44" customWidth="1"/>
  </cols>
  <sheetData>
    <row r="1" spans="1:8" ht="36" customHeight="1">
      <c r="A1" s="74" t="s">
        <v>131</v>
      </c>
      <c r="B1" s="74"/>
      <c r="C1" s="74"/>
      <c r="D1" s="74"/>
      <c r="E1" s="74"/>
      <c r="F1" s="74"/>
      <c r="G1" s="74"/>
      <c r="H1" s="74"/>
    </row>
    <row r="2" spans="1:8" ht="63.75">
      <c r="A2" s="11" t="s">
        <v>0</v>
      </c>
      <c r="B2" s="12" t="s">
        <v>1</v>
      </c>
      <c r="C2" s="13" t="s">
        <v>98</v>
      </c>
      <c r="D2" s="13" t="s">
        <v>129</v>
      </c>
      <c r="E2" s="13" t="s">
        <v>132</v>
      </c>
      <c r="F2" s="13" t="s">
        <v>130</v>
      </c>
      <c r="G2" s="13" t="s">
        <v>99</v>
      </c>
      <c r="H2" s="72" t="s">
        <v>133</v>
      </c>
    </row>
    <row r="3" spans="1:8" s="54" customFormat="1" ht="12.75">
      <c r="A3" s="50" t="s">
        <v>96</v>
      </c>
      <c r="B3" s="51">
        <v>10000</v>
      </c>
      <c r="C3" s="52">
        <f>C4+C19</f>
        <v>193552.2</v>
      </c>
      <c r="D3" s="52">
        <f>D4+D19</f>
        <v>75182</v>
      </c>
      <c r="E3" s="52">
        <f>D3/C3*100</f>
        <v>38.84326812095134</v>
      </c>
      <c r="F3" s="52">
        <f>F4+F19</f>
        <v>77203.7</v>
      </c>
      <c r="G3" s="52">
        <f>D3-F3</f>
        <v>-2021.699999999997</v>
      </c>
      <c r="H3" s="61">
        <v>41.6</v>
      </c>
    </row>
    <row r="4" spans="1:8" s="58" customFormat="1" ht="12.75">
      <c r="A4" s="55" t="s">
        <v>66</v>
      </c>
      <c r="B4" s="56"/>
      <c r="C4" s="57">
        <f>C5+C7+C10+C12</f>
        <v>151602.4</v>
      </c>
      <c r="D4" s="57">
        <f>D5+D7+D10+D12+D16</f>
        <v>67177.6</v>
      </c>
      <c r="E4" s="57">
        <f>D4/C4*100</f>
        <v>44.3116995509306</v>
      </c>
      <c r="F4" s="57">
        <f>F5+F7+F10+F12+F16</f>
        <v>66595.3</v>
      </c>
      <c r="G4" s="57">
        <f aca="true" t="shared" si="0" ref="G4:G36">D4-F4</f>
        <v>582.3000000000029</v>
      </c>
      <c r="H4" s="62">
        <v>43.6</v>
      </c>
    </row>
    <row r="5" spans="1:8" s="45" customFormat="1" ht="13.5">
      <c r="A5" s="37" t="s">
        <v>67</v>
      </c>
      <c r="B5" s="38">
        <v>10100</v>
      </c>
      <c r="C5" s="39">
        <f>C6</f>
        <v>114983.5</v>
      </c>
      <c r="D5" s="39">
        <f>D6</f>
        <v>49724.3</v>
      </c>
      <c r="E5" s="39">
        <f>D5/C5*100</f>
        <v>43.244726417268566</v>
      </c>
      <c r="F5" s="39">
        <f>F6</f>
        <v>45635.8</v>
      </c>
      <c r="G5" s="39">
        <f t="shared" si="0"/>
        <v>4088.5</v>
      </c>
      <c r="H5" s="63">
        <v>45.4</v>
      </c>
    </row>
    <row r="6" spans="1:8" ht="12.75">
      <c r="A6" s="14" t="s">
        <v>68</v>
      </c>
      <c r="B6" s="15">
        <v>10102</v>
      </c>
      <c r="C6" s="16">
        <v>114983.5</v>
      </c>
      <c r="D6" s="16">
        <v>49724.3</v>
      </c>
      <c r="E6" s="16">
        <f>D6/C6*100</f>
        <v>43.244726417268566</v>
      </c>
      <c r="F6" s="16">
        <v>45635.8</v>
      </c>
      <c r="G6" s="16">
        <f t="shared" si="0"/>
        <v>4088.5</v>
      </c>
      <c r="H6" s="33">
        <v>45.4</v>
      </c>
    </row>
    <row r="7" spans="1:8" s="45" customFormat="1" ht="13.5">
      <c r="A7" s="37" t="s">
        <v>69</v>
      </c>
      <c r="B7" s="38">
        <v>10500</v>
      </c>
      <c r="C7" s="39">
        <f>C8+C9</f>
        <v>32777.9</v>
      </c>
      <c r="D7" s="39">
        <f>D8+D9</f>
        <v>15646</v>
      </c>
      <c r="E7" s="39">
        <f aca="true" t="shared" si="1" ref="E7:E36">D7/C7*100</f>
        <v>47.73338133315435</v>
      </c>
      <c r="F7" s="39">
        <f>F8+F9</f>
        <v>14090.7</v>
      </c>
      <c r="G7" s="39">
        <f t="shared" si="0"/>
        <v>1555.2999999999993</v>
      </c>
      <c r="H7" s="63">
        <v>35.6</v>
      </c>
    </row>
    <row r="8" spans="1:8" ht="12.75">
      <c r="A8" s="14" t="s">
        <v>70</v>
      </c>
      <c r="B8" s="15">
        <v>10502</v>
      </c>
      <c r="C8" s="16">
        <v>32764.9</v>
      </c>
      <c r="D8" s="16">
        <v>15638.9</v>
      </c>
      <c r="E8" s="16">
        <f t="shared" si="1"/>
        <v>47.730650787885814</v>
      </c>
      <c r="F8" s="16">
        <v>14144.1</v>
      </c>
      <c r="G8" s="16">
        <f t="shared" si="0"/>
        <v>1494.7999999999993</v>
      </c>
      <c r="H8" s="33">
        <v>38.9</v>
      </c>
    </row>
    <row r="9" spans="1:8" ht="12.75">
      <c r="A9" s="14" t="s">
        <v>71</v>
      </c>
      <c r="B9" s="15">
        <v>10503</v>
      </c>
      <c r="C9" s="16">
        <v>13</v>
      </c>
      <c r="D9" s="16">
        <v>7.1</v>
      </c>
      <c r="E9" s="16">
        <f t="shared" si="1"/>
        <v>54.61538461538461</v>
      </c>
      <c r="F9" s="16">
        <v>-53.4</v>
      </c>
      <c r="G9" s="16">
        <f t="shared" si="0"/>
        <v>60.5</v>
      </c>
      <c r="H9" s="33"/>
    </row>
    <row r="10" spans="1:8" s="45" customFormat="1" ht="40.5">
      <c r="A10" s="37" t="s">
        <v>72</v>
      </c>
      <c r="B10" s="38">
        <v>10700</v>
      </c>
      <c r="C10" s="39">
        <f>C11</f>
        <v>2061</v>
      </c>
      <c r="D10" s="39">
        <f>D11</f>
        <v>827.6</v>
      </c>
      <c r="E10" s="39">
        <f t="shared" si="1"/>
        <v>40.15526443474042</v>
      </c>
      <c r="F10" s="39">
        <f>F11</f>
        <v>289.8</v>
      </c>
      <c r="G10" s="39">
        <f t="shared" si="0"/>
        <v>537.8</v>
      </c>
      <c r="H10" s="68">
        <v>14.7</v>
      </c>
    </row>
    <row r="11" spans="1:8" ht="25.5">
      <c r="A11" s="14" t="s">
        <v>73</v>
      </c>
      <c r="B11" s="15">
        <v>10701</v>
      </c>
      <c r="C11" s="16">
        <v>2061</v>
      </c>
      <c r="D11" s="16">
        <v>827.6</v>
      </c>
      <c r="E11" s="16">
        <f t="shared" si="1"/>
        <v>40.15526443474042</v>
      </c>
      <c r="F11" s="16">
        <v>289.8</v>
      </c>
      <c r="G11" s="16">
        <f t="shared" si="0"/>
        <v>537.8</v>
      </c>
      <c r="H11" s="69">
        <v>14.7</v>
      </c>
    </row>
    <row r="12" spans="1:8" s="45" customFormat="1" ht="13.5">
      <c r="A12" s="37" t="s">
        <v>74</v>
      </c>
      <c r="B12" s="38">
        <v>10800</v>
      </c>
      <c r="C12" s="39">
        <f>C13+C14+C15</f>
        <v>1780</v>
      </c>
      <c r="D12" s="39">
        <f>D13+D14+D15</f>
        <v>977.2</v>
      </c>
      <c r="E12" s="39">
        <f t="shared" si="1"/>
        <v>54.89887640449439</v>
      </c>
      <c r="F12" s="39">
        <v>6568.6</v>
      </c>
      <c r="G12" s="39">
        <f t="shared" si="0"/>
        <v>-5591.400000000001</v>
      </c>
      <c r="H12" s="63">
        <v>61.5</v>
      </c>
    </row>
    <row r="13" spans="1:8" ht="25.5">
      <c r="A13" s="14" t="s">
        <v>75</v>
      </c>
      <c r="B13" s="15">
        <v>10803</v>
      </c>
      <c r="C13" s="16">
        <v>1750</v>
      </c>
      <c r="D13" s="16">
        <v>977.2</v>
      </c>
      <c r="E13" s="16">
        <f t="shared" si="1"/>
        <v>55.84</v>
      </c>
      <c r="F13" s="16">
        <v>810.7</v>
      </c>
      <c r="G13" s="16">
        <f t="shared" si="0"/>
        <v>166.5</v>
      </c>
      <c r="H13" s="69">
        <v>35.8</v>
      </c>
    </row>
    <row r="14" spans="1:8" ht="25.5">
      <c r="A14" s="14" t="s">
        <v>100</v>
      </c>
      <c r="B14" s="15">
        <v>10807</v>
      </c>
      <c r="C14" s="16">
        <v>30</v>
      </c>
      <c r="D14" s="16"/>
      <c r="E14" s="16">
        <f t="shared" si="1"/>
        <v>0</v>
      </c>
      <c r="F14" s="16"/>
      <c r="G14" s="16">
        <f t="shared" si="0"/>
        <v>0</v>
      </c>
      <c r="H14" s="33"/>
    </row>
    <row r="15" spans="1:8" ht="25.5">
      <c r="A15" s="14" t="s">
        <v>76</v>
      </c>
      <c r="B15" s="15">
        <v>10807</v>
      </c>
      <c r="C15" s="16"/>
      <c r="D15" s="16"/>
      <c r="E15" s="16"/>
      <c r="F15" s="16">
        <v>5757.9</v>
      </c>
      <c r="G15" s="16">
        <f t="shared" si="0"/>
        <v>-5757.9</v>
      </c>
      <c r="H15" s="69">
        <v>68.4</v>
      </c>
    </row>
    <row r="16" spans="1:8" s="45" customFormat="1" ht="27">
      <c r="A16" s="37" t="s">
        <v>77</v>
      </c>
      <c r="B16" s="38">
        <v>10900</v>
      </c>
      <c r="C16" s="39">
        <f>C17+C18</f>
        <v>0</v>
      </c>
      <c r="D16" s="39">
        <f>D17+D18</f>
        <v>2.5</v>
      </c>
      <c r="E16" s="36"/>
      <c r="F16" s="39">
        <f>F17+F18</f>
        <v>10.4</v>
      </c>
      <c r="G16" s="39">
        <f t="shared" si="0"/>
        <v>-7.9</v>
      </c>
      <c r="H16" s="68">
        <v>203.9</v>
      </c>
    </row>
    <row r="17" spans="1:8" ht="12.75">
      <c r="A17" s="14" t="s">
        <v>78</v>
      </c>
      <c r="B17" s="15">
        <v>10906</v>
      </c>
      <c r="C17" s="16">
        <v>0</v>
      </c>
      <c r="D17" s="16">
        <v>2.5</v>
      </c>
      <c r="E17" s="36"/>
      <c r="F17" s="16">
        <v>9.4</v>
      </c>
      <c r="G17" s="16">
        <f t="shared" si="0"/>
        <v>-6.9</v>
      </c>
      <c r="H17" s="33">
        <v>470</v>
      </c>
    </row>
    <row r="18" spans="1:8" ht="25.5">
      <c r="A18" s="14" t="s">
        <v>79</v>
      </c>
      <c r="B18" s="15">
        <v>10907</v>
      </c>
      <c r="C18" s="16">
        <v>0</v>
      </c>
      <c r="D18" s="16"/>
      <c r="E18" s="36"/>
      <c r="F18" s="16">
        <v>1</v>
      </c>
      <c r="G18" s="16">
        <f t="shared" si="0"/>
        <v>-1</v>
      </c>
      <c r="H18" s="33">
        <v>32.2</v>
      </c>
    </row>
    <row r="19" spans="1:8" ht="12.75">
      <c r="A19" s="18" t="s">
        <v>80</v>
      </c>
      <c r="B19" s="19"/>
      <c r="C19" s="20">
        <f>C20+C25+C27+C30+C31</f>
        <v>41949.8</v>
      </c>
      <c r="D19" s="20">
        <f>SUM(D25,D27,D30,D31,D21,D24,)</f>
        <v>8004.400000000001</v>
      </c>
      <c r="E19" s="20">
        <f t="shared" si="1"/>
        <v>19.080901458409812</v>
      </c>
      <c r="F19" s="20">
        <f>SUM(F21,F24,F25,F27,F30,F31,)</f>
        <v>10608.4</v>
      </c>
      <c r="G19" s="20">
        <f t="shared" si="0"/>
        <v>-2603.999999999999</v>
      </c>
      <c r="H19" s="73">
        <v>32.5</v>
      </c>
    </row>
    <row r="20" spans="1:8" s="45" customFormat="1" ht="40.5">
      <c r="A20" s="37" t="s">
        <v>81</v>
      </c>
      <c r="B20" s="38">
        <v>11100</v>
      </c>
      <c r="C20" s="39">
        <f>C21+C24</f>
        <v>7721.3</v>
      </c>
      <c r="D20" s="39">
        <f>D21+D24</f>
        <v>3478.2999999999997</v>
      </c>
      <c r="E20" s="39">
        <f t="shared" si="1"/>
        <v>45.0481136596169</v>
      </c>
      <c r="F20" s="39">
        <f>F21+F24</f>
        <v>3974.7</v>
      </c>
      <c r="G20" s="39">
        <f t="shared" si="0"/>
        <v>-496.4000000000001</v>
      </c>
      <c r="H20" s="68">
        <v>38.6</v>
      </c>
    </row>
    <row r="21" spans="1:8" ht="25.5">
      <c r="A21" s="14" t="s">
        <v>82</v>
      </c>
      <c r="B21" s="15">
        <v>11105</v>
      </c>
      <c r="C21" s="16">
        <f>C22+C23</f>
        <v>7596</v>
      </c>
      <c r="D21" s="16">
        <f>D22+D23</f>
        <v>3202.6</v>
      </c>
      <c r="E21" s="42">
        <f t="shared" si="1"/>
        <v>42.161664033701946</v>
      </c>
      <c r="F21" s="16">
        <f>F22+F23</f>
        <v>3856.1</v>
      </c>
      <c r="G21" s="16">
        <f t="shared" si="0"/>
        <v>-653.5</v>
      </c>
      <c r="H21" s="69">
        <v>37.7</v>
      </c>
    </row>
    <row r="22" spans="1:8" s="46" customFormat="1" ht="25.5">
      <c r="A22" s="40" t="s">
        <v>83</v>
      </c>
      <c r="B22" s="41">
        <v>11105</v>
      </c>
      <c r="C22" s="42">
        <v>5896</v>
      </c>
      <c r="D22" s="42">
        <v>2488.2</v>
      </c>
      <c r="E22" s="42">
        <f t="shared" si="1"/>
        <v>42.20149253731343</v>
      </c>
      <c r="F22" s="42">
        <v>2660.2</v>
      </c>
      <c r="G22" s="42">
        <f t="shared" si="0"/>
        <v>-172</v>
      </c>
      <c r="H22" s="70">
        <v>44.3</v>
      </c>
    </row>
    <row r="23" spans="1:8" s="46" customFormat="1" ht="12.75">
      <c r="A23" s="40" t="s">
        <v>84</v>
      </c>
      <c r="B23" s="41">
        <v>11105</v>
      </c>
      <c r="C23" s="42">
        <v>1700</v>
      </c>
      <c r="D23" s="42">
        <v>714.4</v>
      </c>
      <c r="E23" s="42">
        <f t="shared" si="1"/>
        <v>42.023529411764706</v>
      </c>
      <c r="F23" s="42">
        <v>1195.9</v>
      </c>
      <c r="G23" s="42">
        <f t="shared" si="0"/>
        <v>-481.5000000000001</v>
      </c>
      <c r="H23" s="64">
        <v>28.4</v>
      </c>
    </row>
    <row r="24" spans="1:8" ht="12.75">
      <c r="A24" s="14" t="s">
        <v>85</v>
      </c>
      <c r="B24" s="15"/>
      <c r="C24" s="16">
        <v>125.3</v>
      </c>
      <c r="D24" s="16">
        <v>275.7</v>
      </c>
      <c r="E24" s="42">
        <f t="shared" si="1"/>
        <v>220.03192338387868</v>
      </c>
      <c r="F24" s="16">
        <v>118.6</v>
      </c>
      <c r="G24" s="16">
        <f t="shared" si="0"/>
        <v>157.1</v>
      </c>
      <c r="H24" s="33">
        <v>160.9</v>
      </c>
    </row>
    <row r="25" spans="1:8" s="45" customFormat="1" ht="27">
      <c r="A25" s="37" t="s">
        <v>86</v>
      </c>
      <c r="B25" s="38">
        <v>11200</v>
      </c>
      <c r="C25" s="39">
        <f>C26</f>
        <v>3248.2</v>
      </c>
      <c r="D25" s="39">
        <f>D26</f>
        <v>1331.5</v>
      </c>
      <c r="E25" s="39">
        <f t="shared" si="1"/>
        <v>40.99193399421218</v>
      </c>
      <c r="F25" s="39">
        <f>F26</f>
        <v>1354.7</v>
      </c>
      <c r="G25" s="39">
        <f t="shared" si="0"/>
        <v>-23.200000000000045</v>
      </c>
      <c r="H25" s="68">
        <v>60.3</v>
      </c>
    </row>
    <row r="26" spans="1:8" ht="25.5">
      <c r="A26" s="14" t="s">
        <v>87</v>
      </c>
      <c r="B26" s="15">
        <v>11201</v>
      </c>
      <c r="C26" s="16">
        <v>3248.2</v>
      </c>
      <c r="D26" s="16">
        <v>1331.5</v>
      </c>
      <c r="E26" s="16">
        <f t="shared" si="1"/>
        <v>40.99193399421218</v>
      </c>
      <c r="F26" s="16">
        <v>1354.7</v>
      </c>
      <c r="G26" s="16">
        <f t="shared" si="0"/>
        <v>-23.200000000000045</v>
      </c>
      <c r="H26" s="69">
        <v>60.3</v>
      </c>
    </row>
    <row r="27" spans="1:8" s="45" customFormat="1" ht="27">
      <c r="A27" s="37" t="s">
        <v>88</v>
      </c>
      <c r="B27" s="38">
        <v>11400</v>
      </c>
      <c r="C27" s="39">
        <f>C28+C29</f>
        <v>26050.3</v>
      </c>
      <c r="D27" s="39">
        <f>D28+D29</f>
        <v>1863.1000000000001</v>
      </c>
      <c r="E27" s="39">
        <f t="shared" si="1"/>
        <v>7.151932991174767</v>
      </c>
      <c r="F27" s="39">
        <f>F28+F29</f>
        <v>3243.6</v>
      </c>
      <c r="G27" s="39">
        <f t="shared" si="0"/>
        <v>-1380.4999999999998</v>
      </c>
      <c r="H27" s="68">
        <v>18.8</v>
      </c>
    </row>
    <row r="28" spans="1:8" ht="25.5">
      <c r="A28" s="14" t="s">
        <v>89</v>
      </c>
      <c r="B28" s="15">
        <v>11402</v>
      </c>
      <c r="C28" s="16">
        <v>9000</v>
      </c>
      <c r="D28" s="16">
        <v>554.7</v>
      </c>
      <c r="E28" s="16">
        <f t="shared" si="1"/>
        <v>6.163333333333334</v>
      </c>
      <c r="F28" s="16">
        <v>507.2</v>
      </c>
      <c r="G28" s="16">
        <f t="shared" si="0"/>
        <v>47.50000000000006</v>
      </c>
      <c r="H28" s="69">
        <v>20.9</v>
      </c>
    </row>
    <row r="29" spans="1:8" ht="25.5">
      <c r="A29" s="14" t="s">
        <v>90</v>
      </c>
      <c r="B29" s="15">
        <v>11406</v>
      </c>
      <c r="C29" s="16">
        <v>17050.3</v>
      </c>
      <c r="D29" s="16">
        <v>1308.4</v>
      </c>
      <c r="E29" s="16">
        <f t="shared" si="1"/>
        <v>7.6737652709923</v>
      </c>
      <c r="F29" s="16">
        <v>2736.4</v>
      </c>
      <c r="G29" s="16">
        <f t="shared" si="0"/>
        <v>-1428</v>
      </c>
      <c r="H29" s="69">
        <v>18.4</v>
      </c>
    </row>
    <row r="30" spans="1:8" s="45" customFormat="1" ht="27">
      <c r="A30" s="37" t="s">
        <v>91</v>
      </c>
      <c r="B30" s="38">
        <v>11600</v>
      </c>
      <c r="C30" s="39">
        <v>4930</v>
      </c>
      <c r="D30" s="39">
        <v>1176.1</v>
      </c>
      <c r="E30" s="39">
        <f t="shared" si="1"/>
        <v>23.85598377281947</v>
      </c>
      <c r="F30" s="39">
        <v>2026.3</v>
      </c>
      <c r="G30" s="39">
        <f t="shared" si="0"/>
        <v>-850.2</v>
      </c>
      <c r="H30" s="68">
        <v>71.6</v>
      </c>
    </row>
    <row r="31" spans="1:8" s="45" customFormat="1" ht="27">
      <c r="A31" s="37" t="s">
        <v>92</v>
      </c>
      <c r="B31" s="38">
        <v>11700</v>
      </c>
      <c r="C31" s="39">
        <v>0</v>
      </c>
      <c r="D31" s="39">
        <v>155.4</v>
      </c>
      <c r="E31" s="36"/>
      <c r="F31" s="39">
        <v>9.1</v>
      </c>
      <c r="G31" s="39">
        <f t="shared" si="0"/>
        <v>146.3</v>
      </c>
      <c r="H31" s="68"/>
    </row>
    <row r="32" spans="1:8" s="54" customFormat="1" ht="12.75">
      <c r="A32" s="50" t="s">
        <v>94</v>
      </c>
      <c r="B32" s="51">
        <v>20000</v>
      </c>
      <c r="C32" s="52">
        <f>C33+C35+C34</f>
        <v>279053.2</v>
      </c>
      <c r="D32" s="52">
        <f>D33+D35+D34</f>
        <v>157991.7</v>
      </c>
      <c r="E32" s="52">
        <f t="shared" si="1"/>
        <v>56.61705366575263</v>
      </c>
      <c r="F32" s="52">
        <f>F33+F35</f>
        <v>237040.90000000002</v>
      </c>
      <c r="G32" s="52">
        <f t="shared" si="0"/>
        <v>-79049.20000000001</v>
      </c>
      <c r="H32" s="71">
        <v>48.6</v>
      </c>
    </row>
    <row r="33" spans="1:8" ht="25.5">
      <c r="A33" s="14" t="s">
        <v>97</v>
      </c>
      <c r="B33" s="15">
        <v>20200</v>
      </c>
      <c r="C33" s="16">
        <v>281603.7</v>
      </c>
      <c r="D33" s="16">
        <v>160542.2</v>
      </c>
      <c r="E33" s="16">
        <f t="shared" si="1"/>
        <v>57.009975366090714</v>
      </c>
      <c r="F33" s="16">
        <v>238601.2</v>
      </c>
      <c r="G33" s="16">
        <f t="shared" si="0"/>
        <v>-78059</v>
      </c>
      <c r="H33" s="69">
        <v>48.9</v>
      </c>
    </row>
    <row r="34" spans="1:8" ht="12.75">
      <c r="A34" s="14" t="s">
        <v>127</v>
      </c>
      <c r="B34" s="15">
        <v>20700</v>
      </c>
      <c r="C34" s="16">
        <v>15</v>
      </c>
      <c r="D34" s="16">
        <v>15</v>
      </c>
      <c r="E34" s="16"/>
      <c r="F34" s="16"/>
      <c r="G34" s="16"/>
      <c r="H34" s="69"/>
    </row>
    <row r="35" spans="1:8" ht="12.75">
      <c r="A35" s="14" t="s">
        <v>93</v>
      </c>
      <c r="B35" s="15">
        <v>21900</v>
      </c>
      <c r="C35" s="16">
        <v>-2565.5</v>
      </c>
      <c r="D35" s="16">
        <v>-2565.5</v>
      </c>
      <c r="E35" s="36"/>
      <c r="F35" s="16">
        <v>-1560.3</v>
      </c>
      <c r="G35" s="16">
        <f t="shared" si="0"/>
        <v>-1005.2</v>
      </c>
      <c r="H35" s="69"/>
    </row>
    <row r="36" spans="1:8" s="53" customFormat="1" ht="12.75">
      <c r="A36" s="21" t="s">
        <v>95</v>
      </c>
      <c r="B36" s="43">
        <v>85000</v>
      </c>
      <c r="C36" s="22">
        <f>C3+C32</f>
        <v>472605.4</v>
      </c>
      <c r="D36" s="22">
        <f>D3+D32</f>
        <v>233173.7</v>
      </c>
      <c r="E36" s="22">
        <f t="shared" si="1"/>
        <v>49.33792546593839</v>
      </c>
      <c r="F36" s="22">
        <f>F3+F32</f>
        <v>314244.60000000003</v>
      </c>
      <c r="G36" s="22">
        <f t="shared" si="0"/>
        <v>-81070.90000000002</v>
      </c>
      <c r="H36" s="65">
        <v>46.7</v>
      </c>
    </row>
    <row r="37" spans="1:8" ht="12.75">
      <c r="A37" s="49" t="s">
        <v>2</v>
      </c>
      <c r="B37" s="47"/>
      <c r="C37" s="47"/>
      <c r="D37" s="47"/>
      <c r="E37" s="47"/>
      <c r="F37" s="16"/>
      <c r="G37" s="16"/>
      <c r="H37" s="33"/>
    </row>
    <row r="38" spans="1:8" ht="12.75">
      <c r="A38" s="2" t="s">
        <v>3</v>
      </c>
      <c r="B38" s="1" t="s">
        <v>4</v>
      </c>
      <c r="C38" s="23">
        <f>C39+C40+C42+C43+C44+C45+C41</f>
        <v>48341.1</v>
      </c>
      <c r="D38" s="23">
        <f>D39+D40+D42+D43+D44+D45+D41</f>
        <v>19270.199999999997</v>
      </c>
      <c r="E38" s="23">
        <f aca="true" t="shared" si="2" ref="E38:E82">D38/C38*100</f>
        <v>39.86297374283994</v>
      </c>
      <c r="F38" s="24">
        <f>F39+F40+F42+F43+F44+F45+F41</f>
        <v>20884.9</v>
      </c>
      <c r="G38" s="23">
        <f>G39+G40+G42+G43+G44+G45+G41</f>
        <v>-1614.7000000000007</v>
      </c>
      <c r="H38" s="67">
        <v>43.8</v>
      </c>
    </row>
    <row r="39" spans="1:8" ht="51">
      <c r="A39" s="3" t="s">
        <v>5</v>
      </c>
      <c r="B39" s="4" t="s">
        <v>6</v>
      </c>
      <c r="C39" s="25">
        <v>3447.1</v>
      </c>
      <c r="D39" s="25">
        <v>1591</v>
      </c>
      <c r="E39" s="25">
        <f t="shared" si="2"/>
        <v>46.15473876591918</v>
      </c>
      <c r="F39" s="26">
        <v>1472.8</v>
      </c>
      <c r="G39" s="27">
        <f>D39-F39</f>
        <v>118.20000000000005</v>
      </c>
      <c r="H39" s="33">
        <v>37.5</v>
      </c>
    </row>
    <row r="40" spans="1:8" ht="51">
      <c r="A40" s="3" t="s">
        <v>7</v>
      </c>
      <c r="B40" s="4" t="s">
        <v>8</v>
      </c>
      <c r="C40" s="25">
        <v>22277.5</v>
      </c>
      <c r="D40" s="25">
        <v>9866.4</v>
      </c>
      <c r="E40" s="25">
        <f t="shared" si="2"/>
        <v>44.28863202783077</v>
      </c>
      <c r="F40" s="26">
        <v>10499.6</v>
      </c>
      <c r="G40" s="27">
        <f aca="true" t="shared" si="3" ref="G40:G81">D40-F40</f>
        <v>-633.2000000000007</v>
      </c>
      <c r="H40" s="33">
        <v>49</v>
      </c>
    </row>
    <row r="41" spans="1:8" ht="12.75">
      <c r="A41" s="3" t="s">
        <v>9</v>
      </c>
      <c r="B41" s="4" t="s">
        <v>128</v>
      </c>
      <c r="C41" s="25">
        <v>32.3</v>
      </c>
      <c r="D41" s="25">
        <v>0</v>
      </c>
      <c r="E41" s="25">
        <v>0</v>
      </c>
      <c r="F41" s="26">
        <v>0</v>
      </c>
      <c r="G41" s="27">
        <v>0</v>
      </c>
      <c r="H41" s="33">
        <v>0</v>
      </c>
    </row>
    <row r="42" spans="1:8" ht="38.25">
      <c r="A42" s="3" t="s">
        <v>10</v>
      </c>
      <c r="B42" s="5" t="s">
        <v>11</v>
      </c>
      <c r="C42" s="25">
        <v>7634.1</v>
      </c>
      <c r="D42" s="25">
        <v>3146.7</v>
      </c>
      <c r="E42" s="25">
        <f t="shared" si="2"/>
        <v>41.21900420481786</v>
      </c>
      <c r="F42" s="26">
        <v>2636</v>
      </c>
      <c r="G42" s="27">
        <f t="shared" si="3"/>
        <v>510.6999999999998</v>
      </c>
      <c r="H42" s="33">
        <v>43.9</v>
      </c>
    </row>
    <row r="43" spans="1:8" ht="12.75">
      <c r="A43" s="3" t="s">
        <v>12</v>
      </c>
      <c r="B43" s="5" t="s">
        <v>13</v>
      </c>
      <c r="C43" s="25">
        <v>0</v>
      </c>
      <c r="D43" s="25">
        <v>0</v>
      </c>
      <c r="E43" s="25">
        <v>0</v>
      </c>
      <c r="F43" s="26">
        <v>2206.5</v>
      </c>
      <c r="G43" s="27">
        <f t="shared" si="3"/>
        <v>-2206.5</v>
      </c>
      <c r="H43" s="33">
        <v>100</v>
      </c>
    </row>
    <row r="44" spans="1:8" ht="12.75">
      <c r="A44" s="3" t="s">
        <v>14</v>
      </c>
      <c r="B44" s="28" t="s">
        <v>60</v>
      </c>
      <c r="C44" s="25">
        <v>4369.2</v>
      </c>
      <c r="D44" s="25">
        <v>0</v>
      </c>
      <c r="E44" s="25">
        <v>0</v>
      </c>
      <c r="F44" s="26">
        <v>0</v>
      </c>
      <c r="G44" s="27">
        <f t="shared" si="3"/>
        <v>0</v>
      </c>
      <c r="H44" s="33">
        <v>0</v>
      </c>
    </row>
    <row r="45" spans="1:8" ht="12.75">
      <c r="A45" s="3" t="s">
        <v>15</v>
      </c>
      <c r="B45" s="28" t="s">
        <v>101</v>
      </c>
      <c r="C45" s="25">
        <v>10580.9</v>
      </c>
      <c r="D45" s="25">
        <v>4666.1</v>
      </c>
      <c r="E45" s="25">
        <f t="shared" si="2"/>
        <v>44.09927321872431</v>
      </c>
      <c r="F45" s="26">
        <v>4070</v>
      </c>
      <c r="G45" s="27">
        <f t="shared" si="3"/>
        <v>596.1000000000004</v>
      </c>
      <c r="H45" s="33">
        <v>39.6</v>
      </c>
    </row>
    <row r="46" spans="1:8" ht="12.75">
      <c r="A46" s="2" t="s">
        <v>102</v>
      </c>
      <c r="B46" s="29" t="s">
        <v>103</v>
      </c>
      <c r="C46" s="23">
        <f>C47</f>
        <v>120.2</v>
      </c>
      <c r="D46" s="23">
        <f>D47</f>
        <v>1.2</v>
      </c>
      <c r="E46" s="23">
        <v>0</v>
      </c>
      <c r="F46" s="59">
        <v>0</v>
      </c>
      <c r="G46" s="60">
        <f t="shared" si="3"/>
        <v>1.2</v>
      </c>
      <c r="H46" s="67">
        <v>0</v>
      </c>
    </row>
    <row r="47" spans="1:8" ht="12.75">
      <c r="A47" s="3" t="s">
        <v>104</v>
      </c>
      <c r="B47" s="28" t="s">
        <v>105</v>
      </c>
      <c r="C47" s="25">
        <v>120.2</v>
      </c>
      <c r="D47" s="25">
        <v>1.2</v>
      </c>
      <c r="E47" s="25">
        <v>0</v>
      </c>
      <c r="F47" s="26">
        <v>0</v>
      </c>
      <c r="G47" s="27">
        <f t="shared" si="3"/>
        <v>1.2</v>
      </c>
      <c r="H47" s="33">
        <v>0</v>
      </c>
    </row>
    <row r="48" spans="1:8" ht="25.5">
      <c r="A48" s="2" t="s">
        <v>16</v>
      </c>
      <c r="B48" s="6" t="s">
        <v>17</v>
      </c>
      <c r="C48" s="23">
        <f>C49</f>
        <v>360</v>
      </c>
      <c r="D48" s="23">
        <f>D49</f>
        <v>1.6</v>
      </c>
      <c r="E48" s="23">
        <f t="shared" si="2"/>
        <v>0.4444444444444444</v>
      </c>
      <c r="F48" s="24">
        <f>F49</f>
        <v>0</v>
      </c>
      <c r="G48" s="23">
        <f>G49</f>
        <v>1.6</v>
      </c>
      <c r="H48" s="67">
        <v>0</v>
      </c>
    </row>
    <row r="49" spans="1:8" ht="38.25">
      <c r="A49" s="3" t="s">
        <v>106</v>
      </c>
      <c r="B49" s="28" t="s">
        <v>18</v>
      </c>
      <c r="C49" s="25">
        <v>360</v>
      </c>
      <c r="D49" s="25">
        <v>1.6</v>
      </c>
      <c r="E49" s="25">
        <f t="shared" si="2"/>
        <v>0.4444444444444444</v>
      </c>
      <c r="F49" s="26">
        <v>0</v>
      </c>
      <c r="G49" s="27">
        <f t="shared" si="3"/>
        <v>1.6</v>
      </c>
      <c r="H49" s="33">
        <v>0</v>
      </c>
    </row>
    <row r="50" spans="1:8" ht="12.75">
      <c r="A50" s="2" t="s">
        <v>19</v>
      </c>
      <c r="B50" s="1" t="s">
        <v>20</v>
      </c>
      <c r="C50" s="23">
        <f>C51+C52+C53+C55+C54</f>
        <v>14832.6</v>
      </c>
      <c r="D50" s="23">
        <f>D51+D52+D53+D55+D54</f>
        <v>6716.400000000001</v>
      </c>
      <c r="E50" s="23">
        <f t="shared" si="2"/>
        <v>45.281339751628174</v>
      </c>
      <c r="F50" s="24">
        <f>F51+F52+F53+F55+F54</f>
        <v>5979.6</v>
      </c>
      <c r="G50" s="23">
        <f>G51+G52+G53+G55+G54</f>
        <v>736.8</v>
      </c>
      <c r="H50" s="67">
        <v>42.4</v>
      </c>
    </row>
    <row r="51" spans="1:8" ht="12.75">
      <c r="A51" s="3" t="s">
        <v>21</v>
      </c>
      <c r="B51" s="4" t="s">
        <v>22</v>
      </c>
      <c r="C51" s="25">
        <v>3777.9</v>
      </c>
      <c r="D51" s="25">
        <v>1625.3</v>
      </c>
      <c r="E51" s="25">
        <f t="shared" si="2"/>
        <v>43.021255194684876</v>
      </c>
      <c r="F51" s="26">
        <v>1583.9</v>
      </c>
      <c r="G51" s="27">
        <f t="shared" si="3"/>
        <v>41.399999999999864</v>
      </c>
      <c r="H51" s="33">
        <v>41.9</v>
      </c>
    </row>
    <row r="52" spans="1:8" ht="12.75">
      <c r="A52" s="3" t="s">
        <v>23</v>
      </c>
      <c r="B52" s="4" t="s">
        <v>24</v>
      </c>
      <c r="C52" s="25">
        <v>48.3</v>
      </c>
      <c r="D52" s="25">
        <v>33.3</v>
      </c>
      <c r="E52" s="25">
        <f t="shared" si="2"/>
        <v>68.94409937888199</v>
      </c>
      <c r="F52" s="30">
        <v>0</v>
      </c>
      <c r="G52" s="27">
        <f t="shared" si="3"/>
        <v>33.3</v>
      </c>
      <c r="H52" s="33">
        <v>0</v>
      </c>
    </row>
    <row r="53" spans="1:8" ht="12.75">
      <c r="A53" s="3" t="s">
        <v>25</v>
      </c>
      <c r="B53" s="4" t="s">
        <v>26</v>
      </c>
      <c r="C53" s="25">
        <v>10333.4</v>
      </c>
      <c r="D53" s="25">
        <v>4889.5</v>
      </c>
      <c r="E53" s="25">
        <f t="shared" si="2"/>
        <v>47.317436661698956</v>
      </c>
      <c r="F53" s="26">
        <v>4262.7</v>
      </c>
      <c r="G53" s="27">
        <f t="shared" si="3"/>
        <v>626.8000000000002</v>
      </c>
      <c r="H53" s="33">
        <v>47.8</v>
      </c>
    </row>
    <row r="54" spans="1:8" ht="12.75">
      <c r="A54" s="3" t="s">
        <v>62</v>
      </c>
      <c r="B54" s="28" t="s">
        <v>63</v>
      </c>
      <c r="C54" s="17">
        <v>300</v>
      </c>
      <c r="D54" s="25">
        <v>0</v>
      </c>
      <c r="E54" s="25">
        <f t="shared" si="2"/>
        <v>0</v>
      </c>
      <c r="F54" s="26">
        <v>0</v>
      </c>
      <c r="G54" s="27">
        <f t="shared" si="3"/>
        <v>0</v>
      </c>
      <c r="H54" s="33">
        <v>0</v>
      </c>
    </row>
    <row r="55" spans="1:8" ht="12.75">
      <c r="A55" s="3" t="s">
        <v>27</v>
      </c>
      <c r="B55" s="5" t="s">
        <v>28</v>
      </c>
      <c r="C55" s="25">
        <v>373</v>
      </c>
      <c r="D55" s="25">
        <v>168.3</v>
      </c>
      <c r="E55" s="25">
        <f t="shared" si="2"/>
        <v>45.12064343163539</v>
      </c>
      <c r="F55" s="26">
        <v>133</v>
      </c>
      <c r="G55" s="27">
        <f t="shared" si="3"/>
        <v>35.30000000000001</v>
      </c>
      <c r="H55" s="33">
        <v>21.6</v>
      </c>
    </row>
    <row r="56" spans="1:8" ht="12.75">
      <c r="A56" s="2" t="s">
        <v>29</v>
      </c>
      <c r="B56" s="1" t="s">
        <v>30</v>
      </c>
      <c r="C56" s="23">
        <f>C57+C58</f>
        <v>1638.3</v>
      </c>
      <c r="D56" s="23">
        <f>D57+D58</f>
        <v>79.3</v>
      </c>
      <c r="E56" s="23">
        <f t="shared" si="2"/>
        <v>4.840383324177501</v>
      </c>
      <c r="F56" s="24">
        <f>F57+F58</f>
        <v>625.5</v>
      </c>
      <c r="G56" s="23">
        <f>G57+G58</f>
        <v>-546.2</v>
      </c>
      <c r="H56" s="67">
        <v>38.5</v>
      </c>
    </row>
    <row r="57" spans="1:8" ht="12.75">
      <c r="A57" s="3" t="s">
        <v>31</v>
      </c>
      <c r="B57" s="4" t="s">
        <v>32</v>
      </c>
      <c r="C57" s="25">
        <v>1638.3</v>
      </c>
      <c r="D57" s="25">
        <v>79.3</v>
      </c>
      <c r="E57" s="25">
        <f t="shared" si="2"/>
        <v>4.840383324177501</v>
      </c>
      <c r="F57" s="26">
        <v>607.7</v>
      </c>
      <c r="G57" s="27">
        <f t="shared" si="3"/>
        <v>-528.4000000000001</v>
      </c>
      <c r="H57" s="33">
        <v>38.2</v>
      </c>
    </row>
    <row r="58" spans="1:8" ht="12.75">
      <c r="A58" s="3" t="s">
        <v>64</v>
      </c>
      <c r="B58" s="5" t="s">
        <v>65</v>
      </c>
      <c r="C58" s="31">
        <v>0</v>
      </c>
      <c r="D58" s="25">
        <v>0</v>
      </c>
      <c r="E58" s="25"/>
      <c r="F58" s="30">
        <v>17.8</v>
      </c>
      <c r="G58" s="27">
        <f t="shared" si="3"/>
        <v>-17.8</v>
      </c>
      <c r="H58" s="33">
        <v>53.1</v>
      </c>
    </row>
    <row r="59" spans="1:8" ht="12.75">
      <c r="A59" s="2" t="s">
        <v>33</v>
      </c>
      <c r="B59" s="1" t="s">
        <v>34</v>
      </c>
      <c r="C59" s="23">
        <f>C60+C61+C63+C64+C62</f>
        <v>343577.19999999995</v>
      </c>
      <c r="D59" s="23">
        <f>D60+D61+D63+D64+D62</f>
        <v>178596.7</v>
      </c>
      <c r="E59" s="23">
        <f t="shared" si="2"/>
        <v>51.98153428108735</v>
      </c>
      <c r="F59" s="24">
        <f>F60+F61+F63+F64+F62</f>
        <v>208197.80000000002</v>
      </c>
      <c r="G59" s="23">
        <f>G60+G61+G63+G64+G62</f>
        <v>-29601.1</v>
      </c>
      <c r="H59" s="67">
        <v>40.4</v>
      </c>
    </row>
    <row r="60" spans="1:8" ht="12.75">
      <c r="A60" s="3" t="s">
        <v>35</v>
      </c>
      <c r="B60" s="4" t="s">
        <v>36</v>
      </c>
      <c r="C60" s="25">
        <v>62481.1</v>
      </c>
      <c r="D60" s="25">
        <v>28540.8</v>
      </c>
      <c r="E60" s="25">
        <f t="shared" si="2"/>
        <v>45.679093357831405</v>
      </c>
      <c r="F60" s="26">
        <v>26193.6</v>
      </c>
      <c r="G60" s="27">
        <f t="shared" si="3"/>
        <v>2347.2000000000007</v>
      </c>
      <c r="H60" s="33">
        <v>48</v>
      </c>
    </row>
    <row r="61" spans="1:8" ht="12.75">
      <c r="A61" s="3" t="s">
        <v>37</v>
      </c>
      <c r="B61" s="4" t="s">
        <v>38</v>
      </c>
      <c r="C61" s="25">
        <v>261290.2</v>
      </c>
      <c r="D61" s="25">
        <v>142939.6</v>
      </c>
      <c r="E61" s="25">
        <f t="shared" si="2"/>
        <v>54.70530467656268</v>
      </c>
      <c r="F61" s="30">
        <v>174729.1</v>
      </c>
      <c r="G61" s="27">
        <f t="shared" si="3"/>
        <v>-31789.5</v>
      </c>
      <c r="H61" s="33">
        <v>39.6</v>
      </c>
    </row>
    <row r="62" spans="1:8" ht="25.5">
      <c r="A62" s="3" t="s">
        <v>107</v>
      </c>
      <c r="B62" s="5" t="s">
        <v>108</v>
      </c>
      <c r="C62" s="25">
        <v>146</v>
      </c>
      <c r="D62" s="25">
        <v>53.5</v>
      </c>
      <c r="E62" s="25">
        <f t="shared" si="2"/>
        <v>36.64383561643836</v>
      </c>
      <c r="F62" s="26">
        <v>92.6</v>
      </c>
      <c r="G62" s="27">
        <f t="shared" si="3"/>
        <v>-39.099999999999994</v>
      </c>
      <c r="H62" s="33">
        <v>88.2</v>
      </c>
    </row>
    <row r="63" spans="1:8" ht="12.75">
      <c r="A63" s="3" t="s">
        <v>39</v>
      </c>
      <c r="B63" s="4" t="s">
        <v>40</v>
      </c>
      <c r="C63" s="25">
        <v>5583.3</v>
      </c>
      <c r="D63" s="25">
        <v>544.1</v>
      </c>
      <c r="E63" s="25">
        <f t="shared" si="2"/>
        <v>9.745132806763026</v>
      </c>
      <c r="F63" s="26">
        <v>716.3</v>
      </c>
      <c r="G63" s="27">
        <f t="shared" si="3"/>
        <v>-172.19999999999993</v>
      </c>
      <c r="H63" s="33">
        <v>13.9</v>
      </c>
    </row>
    <row r="64" spans="1:8" ht="12.75">
      <c r="A64" s="3" t="s">
        <v>41</v>
      </c>
      <c r="B64" s="32" t="s">
        <v>42</v>
      </c>
      <c r="C64" s="25">
        <v>14076.6</v>
      </c>
      <c r="D64" s="25">
        <v>6518.7</v>
      </c>
      <c r="E64" s="25">
        <f t="shared" si="2"/>
        <v>46.30876774221048</v>
      </c>
      <c r="F64" s="26">
        <v>6466.2</v>
      </c>
      <c r="G64" s="27">
        <f t="shared" si="3"/>
        <v>52.5</v>
      </c>
      <c r="H64" s="33">
        <v>45.6</v>
      </c>
    </row>
    <row r="65" spans="1:8" ht="12.75">
      <c r="A65" s="2" t="s">
        <v>109</v>
      </c>
      <c r="B65" s="1" t="s">
        <v>43</v>
      </c>
      <c r="C65" s="23">
        <f>C66+C67</f>
        <v>38473.7</v>
      </c>
      <c r="D65" s="23">
        <f>D66+D67</f>
        <v>19451.9</v>
      </c>
      <c r="E65" s="23">
        <f t="shared" si="2"/>
        <v>50.55895325897952</v>
      </c>
      <c r="F65" s="24">
        <f>F66+F67</f>
        <v>31354.1</v>
      </c>
      <c r="G65" s="23">
        <f>G66+G67</f>
        <v>-11902.199999999999</v>
      </c>
      <c r="H65" s="67">
        <v>62.6</v>
      </c>
    </row>
    <row r="66" spans="1:8" ht="12.75">
      <c r="A66" s="3" t="s">
        <v>44</v>
      </c>
      <c r="B66" s="4" t="s">
        <v>45</v>
      </c>
      <c r="C66" s="25">
        <v>37242.6</v>
      </c>
      <c r="D66" s="25">
        <v>18901.2</v>
      </c>
      <c r="E66" s="25">
        <f t="shared" si="2"/>
        <v>50.751558698909314</v>
      </c>
      <c r="F66" s="26">
        <v>30820.3</v>
      </c>
      <c r="G66" s="27">
        <f t="shared" si="3"/>
        <v>-11919.099999999999</v>
      </c>
      <c r="H66" s="33">
        <v>63.1</v>
      </c>
    </row>
    <row r="67" spans="1:8" ht="25.5">
      <c r="A67" s="3" t="s">
        <v>110</v>
      </c>
      <c r="B67" s="32" t="s">
        <v>47</v>
      </c>
      <c r="C67" s="25">
        <v>1231.1</v>
      </c>
      <c r="D67" s="25">
        <v>550.7</v>
      </c>
      <c r="E67" s="25">
        <f t="shared" si="2"/>
        <v>44.73235318008286</v>
      </c>
      <c r="F67" s="30">
        <v>533.8</v>
      </c>
      <c r="G67" s="27">
        <f t="shared" si="3"/>
        <v>16.90000000000009</v>
      </c>
      <c r="H67" s="33">
        <v>44</v>
      </c>
    </row>
    <row r="68" spans="1:8" ht="12.75">
      <c r="A68" s="2" t="s">
        <v>48</v>
      </c>
      <c r="B68" s="1" t="s">
        <v>49</v>
      </c>
      <c r="C68" s="23">
        <f>C69+C70+C71+C72</f>
        <v>28193.199999999997</v>
      </c>
      <c r="D68" s="23">
        <f>D69+D70+D71+D72</f>
        <v>12082.4</v>
      </c>
      <c r="E68" s="23">
        <f t="shared" si="2"/>
        <v>42.85572407530894</v>
      </c>
      <c r="F68" s="24">
        <f>F69+F70+F71+F72</f>
        <v>11839.400000000001</v>
      </c>
      <c r="G68" s="23">
        <f>G69+G70+G71+G72</f>
        <v>242.9999999999993</v>
      </c>
      <c r="H68" s="67">
        <v>53.1</v>
      </c>
    </row>
    <row r="69" spans="1:8" ht="12.75">
      <c r="A69" s="3" t="s">
        <v>50</v>
      </c>
      <c r="B69" s="4">
        <v>1001</v>
      </c>
      <c r="C69" s="25">
        <v>1799.5</v>
      </c>
      <c r="D69" s="25">
        <v>797.7</v>
      </c>
      <c r="E69" s="25">
        <f t="shared" si="2"/>
        <v>44.32898027229786</v>
      </c>
      <c r="F69" s="26">
        <v>685.6</v>
      </c>
      <c r="G69" s="27">
        <f t="shared" si="3"/>
        <v>112.10000000000002</v>
      </c>
      <c r="H69" s="33">
        <v>44.6</v>
      </c>
    </row>
    <row r="70" spans="1:8" ht="12.75">
      <c r="A70" s="3" t="s">
        <v>51</v>
      </c>
      <c r="B70" s="4" t="s">
        <v>52</v>
      </c>
      <c r="C70" s="25">
        <v>9868.1</v>
      </c>
      <c r="D70" s="25">
        <v>4886.7</v>
      </c>
      <c r="E70" s="25">
        <f t="shared" si="2"/>
        <v>49.520171056231696</v>
      </c>
      <c r="F70" s="30">
        <v>4702.1</v>
      </c>
      <c r="G70" s="27">
        <f t="shared" si="3"/>
        <v>184.59999999999945</v>
      </c>
      <c r="H70" s="33">
        <v>67.5</v>
      </c>
    </row>
    <row r="71" spans="1:8" ht="12.75">
      <c r="A71" s="3" t="s">
        <v>53</v>
      </c>
      <c r="B71" s="4" t="s">
        <v>54</v>
      </c>
      <c r="C71" s="25">
        <v>16250.5</v>
      </c>
      <c r="D71" s="25">
        <v>6260.4</v>
      </c>
      <c r="E71" s="25">
        <f t="shared" si="2"/>
        <v>38.52435309682779</v>
      </c>
      <c r="F71" s="26">
        <v>6345.7</v>
      </c>
      <c r="G71" s="27">
        <f t="shared" si="3"/>
        <v>-85.30000000000018</v>
      </c>
      <c r="H71" s="33">
        <v>46.9</v>
      </c>
    </row>
    <row r="72" spans="1:8" ht="12.75">
      <c r="A72" s="3" t="s">
        <v>55</v>
      </c>
      <c r="B72" s="4">
        <v>1006</v>
      </c>
      <c r="C72" s="25">
        <v>275.1</v>
      </c>
      <c r="D72" s="25">
        <v>137.6</v>
      </c>
      <c r="E72" s="25">
        <f t="shared" si="2"/>
        <v>50.01817520901489</v>
      </c>
      <c r="F72" s="26">
        <v>106</v>
      </c>
      <c r="G72" s="27">
        <f t="shared" si="3"/>
        <v>31.599999999999994</v>
      </c>
      <c r="H72" s="33">
        <v>38.5</v>
      </c>
    </row>
    <row r="73" spans="1:8" ht="12.75">
      <c r="A73" s="2" t="s">
        <v>111</v>
      </c>
      <c r="B73" s="29" t="s">
        <v>56</v>
      </c>
      <c r="C73" s="23">
        <f>C74</f>
        <v>9454.9</v>
      </c>
      <c r="D73" s="23">
        <f>D74</f>
        <v>4574.7</v>
      </c>
      <c r="E73" s="23">
        <f t="shared" si="2"/>
        <v>48.38443558366561</v>
      </c>
      <c r="F73" s="24">
        <f>F74</f>
        <v>29802.7</v>
      </c>
      <c r="G73" s="23">
        <f>G74</f>
        <v>-25228</v>
      </c>
      <c r="H73" s="67">
        <v>70.9</v>
      </c>
    </row>
    <row r="74" spans="1:8" ht="12.75">
      <c r="A74" s="3" t="s">
        <v>112</v>
      </c>
      <c r="B74" s="28" t="s">
        <v>57</v>
      </c>
      <c r="C74" s="25">
        <v>9454.9</v>
      </c>
      <c r="D74" s="25">
        <v>4574.7</v>
      </c>
      <c r="E74" s="25">
        <f t="shared" si="2"/>
        <v>48.38443558366561</v>
      </c>
      <c r="F74" s="26">
        <v>29802.7</v>
      </c>
      <c r="G74" s="27">
        <f t="shared" si="3"/>
        <v>-25228</v>
      </c>
      <c r="H74" s="33">
        <v>70.9</v>
      </c>
    </row>
    <row r="75" spans="1:8" ht="12.75">
      <c r="A75" s="2" t="s">
        <v>113</v>
      </c>
      <c r="B75" s="29" t="s">
        <v>114</v>
      </c>
      <c r="C75" s="23">
        <f>C76</f>
        <v>1237.2</v>
      </c>
      <c r="D75" s="23">
        <f>D76</f>
        <v>658</v>
      </c>
      <c r="E75" s="23">
        <f t="shared" si="2"/>
        <v>53.18461041060459</v>
      </c>
      <c r="F75" s="24">
        <f>F76</f>
        <v>686.7</v>
      </c>
      <c r="G75" s="23">
        <f>G76</f>
        <v>-28.700000000000045</v>
      </c>
      <c r="H75" s="67">
        <v>50</v>
      </c>
    </row>
    <row r="76" spans="1:8" ht="12.75">
      <c r="A76" s="3" t="s">
        <v>46</v>
      </c>
      <c r="B76" s="28" t="s">
        <v>115</v>
      </c>
      <c r="C76" s="25">
        <v>1237.2</v>
      </c>
      <c r="D76" s="25">
        <v>658</v>
      </c>
      <c r="E76" s="25">
        <f t="shared" si="2"/>
        <v>53.18461041060459</v>
      </c>
      <c r="F76" s="26">
        <v>686.7</v>
      </c>
      <c r="G76" s="27">
        <f t="shared" si="3"/>
        <v>-28.700000000000045</v>
      </c>
      <c r="H76" s="33">
        <v>50</v>
      </c>
    </row>
    <row r="77" spans="1:8" ht="25.5">
      <c r="A77" s="2" t="s">
        <v>61</v>
      </c>
      <c r="B77" s="29" t="s">
        <v>116</v>
      </c>
      <c r="C77" s="23">
        <f>C78</f>
        <v>1000</v>
      </c>
      <c r="D77" s="23">
        <f>D78</f>
        <v>641</v>
      </c>
      <c r="E77" s="23">
        <f t="shared" si="2"/>
        <v>64.1</v>
      </c>
      <c r="F77" s="24">
        <f>F78</f>
        <v>52.7</v>
      </c>
      <c r="G77" s="23">
        <f>G78</f>
        <v>588.3</v>
      </c>
      <c r="H77" s="67">
        <v>17.9</v>
      </c>
    </row>
    <row r="78" spans="1:8" ht="25.5">
      <c r="A78" s="3" t="s">
        <v>117</v>
      </c>
      <c r="B78" s="28" t="s">
        <v>118</v>
      </c>
      <c r="C78" s="25">
        <v>1000</v>
      </c>
      <c r="D78" s="25">
        <v>641</v>
      </c>
      <c r="E78" s="25">
        <f t="shared" si="2"/>
        <v>64.1</v>
      </c>
      <c r="F78" s="30">
        <v>52.7</v>
      </c>
      <c r="G78" s="27">
        <f t="shared" si="3"/>
        <v>588.3</v>
      </c>
      <c r="H78" s="33">
        <v>17.9</v>
      </c>
    </row>
    <row r="79" spans="1:8" ht="38.25">
      <c r="A79" s="2" t="s">
        <v>119</v>
      </c>
      <c r="B79" s="29" t="s">
        <v>120</v>
      </c>
      <c r="C79" s="23">
        <f>C80+C81</f>
        <v>30740.6</v>
      </c>
      <c r="D79" s="23">
        <f>D80+D81</f>
        <v>15479</v>
      </c>
      <c r="E79" s="23">
        <f t="shared" si="2"/>
        <v>50.353604028548574</v>
      </c>
      <c r="F79" s="24">
        <f>F80+F81</f>
        <v>13150.2</v>
      </c>
      <c r="G79" s="23">
        <f>G80+G81</f>
        <v>2328.799999999999</v>
      </c>
      <c r="H79" s="67">
        <v>50.1</v>
      </c>
    </row>
    <row r="80" spans="1:8" ht="38.25">
      <c r="A80" s="3" t="s">
        <v>121</v>
      </c>
      <c r="B80" s="28" t="s">
        <v>122</v>
      </c>
      <c r="C80" s="25">
        <v>30524</v>
      </c>
      <c r="D80" s="25">
        <v>15262.4</v>
      </c>
      <c r="E80" s="25">
        <f t="shared" si="2"/>
        <v>50.0013104442406</v>
      </c>
      <c r="F80" s="30">
        <v>13112.2</v>
      </c>
      <c r="G80" s="27">
        <f t="shared" si="3"/>
        <v>2150.199999999999</v>
      </c>
      <c r="H80" s="33">
        <v>50</v>
      </c>
    </row>
    <row r="81" spans="1:8" ht="12.75">
      <c r="A81" s="3" t="s">
        <v>123</v>
      </c>
      <c r="B81" s="28" t="s">
        <v>124</v>
      </c>
      <c r="C81" s="25">
        <v>216.6</v>
      </c>
      <c r="D81" s="25">
        <v>216.6</v>
      </c>
      <c r="E81" s="25">
        <f t="shared" si="2"/>
        <v>100</v>
      </c>
      <c r="F81" s="33">
        <v>38</v>
      </c>
      <c r="G81" s="27">
        <f t="shared" si="3"/>
        <v>178.6</v>
      </c>
      <c r="H81" s="33">
        <v>100</v>
      </c>
    </row>
    <row r="82" spans="1:8" ht="12.75">
      <c r="A82" s="2" t="s">
        <v>58</v>
      </c>
      <c r="B82" s="1" t="s">
        <v>59</v>
      </c>
      <c r="C82" s="23">
        <f>C38+C46+C48+C50+C56+C59+C65+C68+C73+C75+C77+C79</f>
        <v>517969</v>
      </c>
      <c r="D82" s="23">
        <f>D38+D46+D48+D50+D56+D59+D65+D68+D73+D75+D77+D79</f>
        <v>257552.40000000002</v>
      </c>
      <c r="E82" s="23">
        <f t="shared" si="2"/>
        <v>49.723516272209345</v>
      </c>
      <c r="F82" s="23">
        <f>F38+F48+F50+F56+F59+F65+F68+F73+F75+F77+F79</f>
        <v>322573.6000000001</v>
      </c>
      <c r="G82" s="23">
        <f>G38+G48+G50+G56+G59+G65+G68+G73+G75+G77+G79</f>
        <v>-65022.39999999999</v>
      </c>
      <c r="H82" s="67">
        <v>44.7</v>
      </c>
    </row>
    <row r="83" spans="1:8" ht="25.5">
      <c r="A83" s="3" t="s">
        <v>125</v>
      </c>
      <c r="B83" s="5" t="s">
        <v>126</v>
      </c>
      <c r="C83" s="25">
        <f>C36-C82</f>
        <v>-45363.59999999998</v>
      </c>
      <c r="D83" s="25">
        <f>D36-D82</f>
        <v>-24378.70000000001</v>
      </c>
      <c r="E83" s="25"/>
      <c r="F83" s="25">
        <f>F36-F82</f>
        <v>-8329.000000000058</v>
      </c>
      <c r="G83" s="25"/>
      <c r="H83" s="33"/>
    </row>
    <row r="84" spans="1:7" ht="12.75">
      <c r="A84" s="7"/>
      <c r="B84" s="8"/>
      <c r="C84" s="9"/>
      <c r="D84" s="9"/>
      <c r="E84" s="10"/>
      <c r="F84" s="34"/>
      <c r="G84" s="35"/>
    </row>
    <row r="85" spans="1:8" ht="26.25" customHeight="1">
      <c r="A85" s="7" t="s">
        <v>134</v>
      </c>
      <c r="B85" s="8"/>
      <c r="C85" s="75" t="s">
        <v>135</v>
      </c>
      <c r="D85" s="75"/>
      <c r="E85" s="75"/>
      <c r="F85" s="75"/>
      <c r="G85" s="75"/>
      <c r="H85" s="75"/>
    </row>
    <row r="86" spans="1:7" ht="12.75">
      <c r="A86" s="48"/>
      <c r="B86" s="48"/>
      <c r="C86" s="48"/>
      <c r="D86" s="48"/>
      <c r="E86" s="48"/>
      <c r="F86" s="48"/>
      <c r="G86" s="48"/>
    </row>
  </sheetData>
  <mergeCells count="2">
    <mergeCell ref="A1:H1"/>
    <mergeCell ref="C85:H85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2012-09-06T13:06:58Z</cp:lastPrinted>
  <dcterms:created xsi:type="dcterms:W3CDTF">2009-04-28T07:05:16Z</dcterms:created>
  <dcterms:modified xsi:type="dcterms:W3CDTF">2012-09-06T13:07:37Z</dcterms:modified>
  <cp:category/>
  <cp:version/>
  <cp:contentType/>
  <cp:contentStatus/>
</cp:coreProperties>
</file>